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fice of State Fire Marshal\FIRE\PUBLIC\Devin\PDFs to Update\OSFM Webupdate\Ratings\"/>
    </mc:Choice>
  </mc:AlternateContent>
  <xr:revisionPtr revIDLastSave="0" documentId="8_{687E712F-5C26-451D-A12B-103CD8044BE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FF Calculator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7" i="2" l="1"/>
  <c r="C18" i="2"/>
  <c r="C35" i="2" s="1"/>
  <c r="C82" i="2" s="1"/>
  <c r="A84" i="2"/>
  <c r="C102" i="2" l="1"/>
  <c r="C108" i="2" s="1"/>
  <c r="C113" i="2" s="1"/>
</calcChain>
</file>

<file path=xl/sharedStrings.xml><?xml version="1.0" encoding="utf-8"?>
<sst xmlns="http://schemas.openxmlformats.org/spreadsheetml/2006/main" count="99" uniqueCount="94">
  <si>
    <t>STEP 1</t>
  </si>
  <si>
    <t>Take the area, which is 100% sq. ft. of the first floor plus the following percentage</t>
  </si>
  <si>
    <t>of the total area of the other floors.</t>
  </si>
  <si>
    <t>Sq. Ft. @ 100%</t>
  </si>
  <si>
    <t xml:space="preserve">          FIRE &amp; RESCUE </t>
  </si>
  <si>
    <t>Page 1/3</t>
  </si>
  <si>
    <t>ISO Fire Flow Worksheet</t>
  </si>
  <si>
    <t>Needed Fire Flow Work Sheet (ISO formulas)</t>
  </si>
  <si>
    <t>NFF = (Ci)(Oi)(Xi+Pi)</t>
  </si>
  <si>
    <t>C=18F(Ai)^0.5</t>
  </si>
  <si>
    <t>Address:</t>
  </si>
  <si>
    <t>Project Name:</t>
  </si>
  <si>
    <t>Occupancy Type:</t>
  </si>
  <si>
    <t>Construction Type:</t>
  </si>
  <si>
    <t>Number of Stories:</t>
  </si>
  <si>
    <t>STEP 2</t>
  </si>
  <si>
    <t>F = Coefficient related to the class of construction as determined by using the</t>
  </si>
  <si>
    <t>construction type found in SBCCI</t>
  </si>
  <si>
    <t>Construction Type</t>
  </si>
  <si>
    <t>Class</t>
  </si>
  <si>
    <t>F Value</t>
  </si>
  <si>
    <t>Frame</t>
  </si>
  <si>
    <t>Joist Masonry</t>
  </si>
  <si>
    <t>Non-combustible</t>
  </si>
  <si>
    <t>Heavy Timber</t>
  </si>
  <si>
    <t>Modified fire resistance</t>
  </si>
  <si>
    <t>Fire resistive</t>
  </si>
  <si>
    <t>Square Root of the Area x F x 18</t>
  </si>
  <si>
    <t>= C Value</t>
  </si>
  <si>
    <t>Page 2/3</t>
  </si>
  <si>
    <t>STEP 4</t>
  </si>
  <si>
    <t>Multiply result of rounded off GPM by the Occupancy Factor (Oi)</t>
  </si>
  <si>
    <t>Occupancy Factor</t>
  </si>
  <si>
    <r>
      <t>Noncombustible (C-1)</t>
    </r>
    <r>
      <rPr>
        <sz val="11"/>
        <color theme="1"/>
        <rFont val="Calibri"/>
        <family val="2"/>
        <scheme val="minor"/>
      </rPr>
      <t xml:space="preserve"> = No active fuel loads such as storage of asbestos,</t>
    </r>
  </si>
  <si>
    <t>clay, glass, marble, stone, or metal products.</t>
  </si>
  <si>
    <r>
      <t>Limited - Combustible (C-2)</t>
    </r>
    <r>
      <rPr>
        <sz val="11"/>
        <color theme="1"/>
        <rFont val="Calibri"/>
        <family val="2"/>
        <scheme val="minor"/>
      </rPr>
      <t xml:space="preserve"> = Limited fuel loads such as airports,</t>
    </r>
  </si>
  <si>
    <t xml:space="preserve">apartments, art studios, auto repair, auto showroom, aviaries, banks, </t>
  </si>
  <si>
    <t>day care center, educational occupancies, gas stations, green houses,</t>
  </si>
  <si>
    <t>health clubs, hospitals, jails, libraries, medical labs, motels, museums,</t>
  </si>
  <si>
    <t>nursing homes, offices, radio stations, recreation centers, and rooming</t>
  </si>
  <si>
    <t>houses.</t>
  </si>
  <si>
    <r>
      <t>Combustible (C-3)</t>
    </r>
    <r>
      <rPr>
        <sz val="11"/>
        <color theme="1"/>
        <rFont val="Calibri"/>
        <family val="2"/>
        <scheme val="minor"/>
      </rPr>
      <t xml:space="preserve"> = Moderate fuel loads such as auto part stores, auto </t>
    </r>
  </si>
  <si>
    <t>repair training center, bakery, bookstores, bowling centers, casinos,</t>
  </si>
  <si>
    <t xml:space="preserve">commercial laundries, contractor equipment storage, dry cleaners with no </t>
  </si>
  <si>
    <t>flammable fluids, leather processing, municipal storage buildings, nursery</t>
  </si>
  <si>
    <t xml:space="preserve">sales stores, pavilions, pet shops, photographic supplies, printers, </t>
  </si>
  <si>
    <t xml:space="preserve">restaurants, shoe repair, supermarkets, theaters, vacant buildings, </t>
  </si>
  <si>
    <t>and most wholesale &amp; retail sales ocuppancies.</t>
  </si>
  <si>
    <r>
      <t>Free-Burning (C-4)</t>
    </r>
    <r>
      <rPr>
        <sz val="11"/>
        <color theme="1"/>
        <rFont val="Calibri"/>
        <family val="2"/>
        <scheme val="minor"/>
      </rPr>
      <t xml:space="preserve"> = Active fuel loads such as aircraft hangers, cabinet </t>
    </r>
  </si>
  <si>
    <t xml:space="preserve">making, combustible metals, dry cleaners using flammable fluids, feed </t>
  </si>
  <si>
    <t>stores, furniture stores, kennels, lumber, packaging and crating, paper</t>
  </si>
  <si>
    <t>products manufacturing, petroleum bulk distribution centers, tire</t>
  </si>
  <si>
    <t>manufacturers, tire recapping or retreading, wax products, and wood</t>
  </si>
  <si>
    <t>working shops.</t>
  </si>
  <si>
    <r>
      <t>Rapid-Burning (C-5)</t>
    </r>
    <r>
      <rPr>
        <sz val="11"/>
        <color theme="1"/>
        <rFont val="Calibri"/>
        <family val="2"/>
        <scheme val="minor"/>
      </rPr>
      <t xml:space="preserve"> = Contents that burn with great intensity, </t>
    </r>
  </si>
  <si>
    <t xml:space="preserve">spontaneously ignite, have flammable or explosive vapors, or </t>
  </si>
  <si>
    <t xml:space="preserve">large quantities of dust such as ammunition, feed mills, </t>
  </si>
  <si>
    <t>fireworks, flammable compressed gases, flammable liquids, flour mills,</t>
  </si>
  <si>
    <t>highly flammable solids, matches, mattress factories, nitrocellulose-based</t>
  </si>
  <si>
    <t>products, rag storage, upholstery shops, &amp; waste paper storage.</t>
  </si>
  <si>
    <t>Page 3/3</t>
  </si>
  <si>
    <t>STEP 5</t>
  </si>
  <si>
    <t>Now consider the exposure factor (Xi) - (Separation between buildings)</t>
  </si>
  <si>
    <t>Distance (feet to the exposed building)</t>
  </si>
  <si>
    <t>Xi</t>
  </si>
  <si>
    <t>&gt;3 stories</t>
  </si>
  <si>
    <t>0-10</t>
  </si>
  <si>
    <t>11-30</t>
  </si>
  <si>
    <t>31-60</t>
  </si>
  <si>
    <t>61-100</t>
  </si>
  <si>
    <t>Xi (from table)</t>
  </si>
  <si>
    <t xml:space="preserve">Multiply GPM from step 4 by (1+Xi) </t>
  </si>
  <si>
    <t>Take  fire flow from step 5 and multiply by sprinkler credit of 0.25</t>
  </si>
  <si>
    <t xml:space="preserve">Sprinkler credit  </t>
  </si>
  <si>
    <t>Construction Class</t>
  </si>
  <si>
    <t>Occupancy Class Selected (1 thru 5)</t>
  </si>
  <si>
    <t>GPM x Oi</t>
  </si>
  <si>
    <t>Distance, in feet, to the exposed building</t>
  </si>
  <si>
    <t>Approved Fire Sprinkler System? (Y or N)</t>
  </si>
  <si>
    <t>Additional Floors</t>
  </si>
  <si>
    <t>Total Area Entire Building</t>
  </si>
  <si>
    <t>Enter total area in sq. ft for all other floors</t>
  </si>
  <si>
    <t>First Floor Area in Sq. Ft</t>
  </si>
  <si>
    <t>STEP 3</t>
  </si>
  <si>
    <t>NEEDED FIRE FLOW</t>
  </si>
  <si>
    <t>Total From Step 4</t>
  </si>
  <si>
    <t>GPM</t>
  </si>
  <si>
    <t>Now subtract sprinkler credit from fire flow in step 4</t>
  </si>
  <si>
    <t xml:space="preserve">Ordinary </t>
  </si>
  <si>
    <t>n</t>
  </si>
  <si>
    <t>Church</t>
  </si>
  <si>
    <t>4501 JL Martin Dr</t>
  </si>
  <si>
    <t>McLeansville 1st Baptist</t>
  </si>
  <si>
    <r>
      <t>barber shops, beauty shops,</t>
    </r>
    <r>
      <rPr>
        <sz val="11"/>
        <rFont val="Calibri"/>
        <family val="2"/>
        <scheme val="minor"/>
      </rPr>
      <t xml:space="preserve"> churches</t>
    </r>
    <r>
      <rPr>
        <sz val="11"/>
        <color theme="1"/>
        <rFont val="Calibri"/>
        <family val="2"/>
        <scheme val="minor"/>
      </rPr>
      <t>, clubs, cold storage warehouses,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</si>
</sst>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7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Border="1"/>
    <xf numFmtId="0" fontId="0" fillId="3" borderId="5" xfId="0" applyFill="1" applyBorder="1"/>
    <xf numFmtId="0" fontId="0" fillId="3" borderId="0" xfId="0" applyFill="1" applyBorder="1"/>
    <xf numFmtId="0" fontId="0" fillId="0" borderId="13" xfId="0" applyBorder="1"/>
    <xf numFmtId="0" fontId="0" fillId="0" borderId="11" xfId="0" applyBorder="1"/>
    <xf numFmtId="0" fontId="0" fillId="0" borderId="18" xfId="0" applyBorder="1"/>
    <xf numFmtId="0" fontId="2" fillId="0" borderId="19" xfId="0" applyFont="1" applyBorder="1" applyAlignment="1">
      <alignment horizontal="center"/>
    </xf>
    <xf numFmtId="0" fontId="0" fillId="3" borderId="20" xfId="0" applyFill="1" applyBorder="1"/>
    <xf numFmtId="0" fontId="0" fillId="3" borderId="21" xfId="0" applyFill="1" applyBorder="1"/>
    <xf numFmtId="0" fontId="0" fillId="3" borderId="17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16" xfId="0" applyFill="1" applyBorder="1"/>
    <xf numFmtId="0" fontId="2" fillId="0" borderId="1" xfId="0" applyFont="1" applyFill="1" applyBorder="1"/>
    <xf numFmtId="0" fontId="2" fillId="0" borderId="1" xfId="0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24" xfId="0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/>
    <xf numFmtId="0" fontId="2" fillId="0" borderId="5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0" xfId="0" applyNumberFormat="1" applyBorder="1"/>
    <xf numFmtId="0" fontId="3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2" fillId="3" borderId="21" xfId="0" applyFont="1" applyFill="1" applyBorder="1"/>
    <xf numFmtId="0" fontId="2" fillId="0" borderId="5" xfId="0" applyFont="1" applyBorder="1"/>
    <xf numFmtId="9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0" fontId="7" fillId="0" borderId="0" xfId="0" applyFont="1" applyFill="1" applyBorder="1"/>
    <xf numFmtId="1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0" fillId="0" borderId="26" xfId="0" applyFill="1" applyBorder="1"/>
    <xf numFmtId="0" fontId="1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11" fillId="5" borderId="30" xfId="0" applyFont="1" applyFill="1" applyBorder="1" applyAlignment="1">
      <alignment horizontal="left"/>
    </xf>
    <xf numFmtId="0" fontId="10" fillId="5" borderId="32" xfId="0" applyFont="1" applyFill="1" applyBorder="1" applyAlignment="1">
      <alignment horizontal="center"/>
    </xf>
    <xf numFmtId="1" fontId="10" fillId="5" borderId="31" xfId="0" applyNumberFormat="1" applyFont="1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center"/>
    </xf>
    <xf numFmtId="1" fontId="10" fillId="0" borderId="21" xfId="0" applyNumberFormat="1" applyFont="1" applyFill="1" applyBorder="1" applyAlignment="1">
      <alignment horizontal="right"/>
    </xf>
    <xf numFmtId="0" fontId="11" fillId="0" borderId="21" xfId="0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9" xfId="0" applyFont="1" applyBorder="1" applyAlignment="1"/>
    <xf numFmtId="0" fontId="8" fillId="3" borderId="19" xfId="0" applyFont="1" applyFill="1" applyBorder="1" applyAlignment="1">
      <alignment horizontal="center"/>
    </xf>
    <xf numFmtId="0" fontId="3" fillId="3" borderId="19" xfId="0" applyFont="1" applyFill="1" applyBorder="1" applyAlignment="1"/>
    <xf numFmtId="0" fontId="0" fillId="3" borderId="33" xfId="0" applyFill="1" applyBorder="1"/>
    <xf numFmtId="0" fontId="2" fillId="3" borderId="28" xfId="0" applyFont="1" applyFill="1" applyBorder="1"/>
    <xf numFmtId="0" fontId="0" fillId="3" borderId="28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21" xfId="0" applyFill="1" applyBorder="1"/>
    <xf numFmtId="0" fontId="0" fillId="0" borderId="0" xfId="0" applyFill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3" fillId="3" borderId="21" xfId="0" applyFont="1" applyFill="1" applyBorder="1" applyAlignment="1">
      <alignment horizontal="center"/>
    </xf>
    <xf numFmtId="0" fontId="0" fillId="0" borderId="29" xfId="0" applyFill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6" borderId="25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8"/>
  <sheetViews>
    <sheetView tabSelected="1" zoomScaleNormal="100" workbookViewId="0">
      <selection activeCell="C82" sqref="C82"/>
    </sheetView>
  </sheetViews>
  <sheetFormatPr defaultRowHeight="14.4" x14ac:dyDescent="0.3"/>
  <cols>
    <col min="1" max="1" width="15.88671875" customWidth="1"/>
    <col min="2" max="2" width="36.88671875" customWidth="1"/>
    <col min="4" max="4" width="10.33203125" customWidth="1"/>
    <col min="5" max="5" width="8.88671875" customWidth="1"/>
    <col min="6" max="6" width="17.5546875" customWidth="1"/>
    <col min="15" max="15" width="17.88671875" customWidth="1"/>
    <col min="257" max="257" width="15.88671875" customWidth="1"/>
    <col min="258" max="258" width="36.88671875" customWidth="1"/>
    <col min="261" max="261" width="7.109375" customWidth="1"/>
    <col min="262" max="262" width="17.5546875" customWidth="1"/>
    <col min="271" max="271" width="17.88671875" customWidth="1"/>
    <col min="513" max="513" width="15.88671875" customWidth="1"/>
    <col min="514" max="514" width="36.88671875" customWidth="1"/>
    <col min="517" max="517" width="7.109375" customWidth="1"/>
    <col min="518" max="518" width="17.5546875" customWidth="1"/>
    <col min="527" max="527" width="17.88671875" customWidth="1"/>
    <col min="769" max="769" width="15.88671875" customWidth="1"/>
    <col min="770" max="770" width="36.88671875" customWidth="1"/>
    <col min="773" max="773" width="7.109375" customWidth="1"/>
    <col min="774" max="774" width="17.5546875" customWidth="1"/>
    <col min="783" max="783" width="17.88671875" customWidth="1"/>
    <col min="1025" max="1025" width="15.88671875" customWidth="1"/>
    <col min="1026" max="1026" width="36.88671875" customWidth="1"/>
    <col min="1029" max="1029" width="7.109375" customWidth="1"/>
    <col min="1030" max="1030" width="17.5546875" customWidth="1"/>
    <col min="1039" max="1039" width="17.88671875" customWidth="1"/>
    <col min="1281" max="1281" width="15.88671875" customWidth="1"/>
    <col min="1282" max="1282" width="36.88671875" customWidth="1"/>
    <col min="1285" max="1285" width="7.109375" customWidth="1"/>
    <col min="1286" max="1286" width="17.5546875" customWidth="1"/>
    <col min="1295" max="1295" width="17.88671875" customWidth="1"/>
    <col min="1537" max="1537" width="15.88671875" customWidth="1"/>
    <col min="1538" max="1538" width="36.88671875" customWidth="1"/>
    <col min="1541" max="1541" width="7.109375" customWidth="1"/>
    <col min="1542" max="1542" width="17.5546875" customWidth="1"/>
    <col min="1551" max="1551" width="17.88671875" customWidth="1"/>
    <col min="1793" max="1793" width="15.88671875" customWidth="1"/>
    <col min="1794" max="1794" width="36.88671875" customWidth="1"/>
    <col min="1797" max="1797" width="7.109375" customWidth="1"/>
    <col min="1798" max="1798" width="17.5546875" customWidth="1"/>
    <col min="1807" max="1807" width="17.88671875" customWidth="1"/>
    <col min="2049" max="2049" width="15.88671875" customWidth="1"/>
    <col min="2050" max="2050" width="36.88671875" customWidth="1"/>
    <col min="2053" max="2053" width="7.109375" customWidth="1"/>
    <col min="2054" max="2054" width="17.5546875" customWidth="1"/>
    <col min="2063" max="2063" width="17.88671875" customWidth="1"/>
    <col min="2305" max="2305" width="15.88671875" customWidth="1"/>
    <col min="2306" max="2306" width="36.88671875" customWidth="1"/>
    <col min="2309" max="2309" width="7.109375" customWidth="1"/>
    <col min="2310" max="2310" width="17.5546875" customWidth="1"/>
    <col min="2319" max="2319" width="17.88671875" customWidth="1"/>
    <col min="2561" max="2561" width="15.88671875" customWidth="1"/>
    <col min="2562" max="2562" width="36.88671875" customWidth="1"/>
    <col min="2565" max="2565" width="7.109375" customWidth="1"/>
    <col min="2566" max="2566" width="17.5546875" customWidth="1"/>
    <col min="2575" max="2575" width="17.88671875" customWidth="1"/>
    <col min="2817" max="2817" width="15.88671875" customWidth="1"/>
    <col min="2818" max="2818" width="36.88671875" customWidth="1"/>
    <col min="2821" max="2821" width="7.109375" customWidth="1"/>
    <col min="2822" max="2822" width="17.5546875" customWidth="1"/>
    <col min="2831" max="2831" width="17.88671875" customWidth="1"/>
    <col min="3073" max="3073" width="15.88671875" customWidth="1"/>
    <col min="3074" max="3074" width="36.88671875" customWidth="1"/>
    <col min="3077" max="3077" width="7.109375" customWidth="1"/>
    <col min="3078" max="3078" width="17.5546875" customWidth="1"/>
    <col min="3087" max="3087" width="17.88671875" customWidth="1"/>
    <col min="3329" max="3329" width="15.88671875" customWidth="1"/>
    <col min="3330" max="3330" width="36.88671875" customWidth="1"/>
    <col min="3333" max="3333" width="7.109375" customWidth="1"/>
    <col min="3334" max="3334" width="17.5546875" customWidth="1"/>
    <col min="3343" max="3343" width="17.88671875" customWidth="1"/>
    <col min="3585" max="3585" width="15.88671875" customWidth="1"/>
    <col min="3586" max="3586" width="36.88671875" customWidth="1"/>
    <col min="3589" max="3589" width="7.109375" customWidth="1"/>
    <col min="3590" max="3590" width="17.5546875" customWidth="1"/>
    <col min="3599" max="3599" width="17.88671875" customWidth="1"/>
    <col min="3841" max="3841" width="15.88671875" customWidth="1"/>
    <col min="3842" max="3842" width="36.88671875" customWidth="1"/>
    <col min="3845" max="3845" width="7.109375" customWidth="1"/>
    <col min="3846" max="3846" width="17.5546875" customWidth="1"/>
    <col min="3855" max="3855" width="17.88671875" customWidth="1"/>
    <col min="4097" max="4097" width="15.88671875" customWidth="1"/>
    <col min="4098" max="4098" width="36.88671875" customWidth="1"/>
    <col min="4101" max="4101" width="7.109375" customWidth="1"/>
    <col min="4102" max="4102" width="17.5546875" customWidth="1"/>
    <col min="4111" max="4111" width="17.88671875" customWidth="1"/>
    <col min="4353" max="4353" width="15.88671875" customWidth="1"/>
    <col min="4354" max="4354" width="36.88671875" customWidth="1"/>
    <col min="4357" max="4357" width="7.109375" customWidth="1"/>
    <col min="4358" max="4358" width="17.5546875" customWidth="1"/>
    <col min="4367" max="4367" width="17.88671875" customWidth="1"/>
    <col min="4609" max="4609" width="15.88671875" customWidth="1"/>
    <col min="4610" max="4610" width="36.88671875" customWidth="1"/>
    <col min="4613" max="4613" width="7.109375" customWidth="1"/>
    <col min="4614" max="4614" width="17.5546875" customWidth="1"/>
    <col min="4623" max="4623" width="17.88671875" customWidth="1"/>
    <col min="4865" max="4865" width="15.88671875" customWidth="1"/>
    <col min="4866" max="4866" width="36.88671875" customWidth="1"/>
    <col min="4869" max="4869" width="7.109375" customWidth="1"/>
    <col min="4870" max="4870" width="17.5546875" customWidth="1"/>
    <col min="4879" max="4879" width="17.88671875" customWidth="1"/>
    <col min="5121" max="5121" width="15.88671875" customWidth="1"/>
    <col min="5122" max="5122" width="36.88671875" customWidth="1"/>
    <col min="5125" max="5125" width="7.109375" customWidth="1"/>
    <col min="5126" max="5126" width="17.5546875" customWidth="1"/>
    <col min="5135" max="5135" width="17.88671875" customWidth="1"/>
    <col min="5377" max="5377" width="15.88671875" customWidth="1"/>
    <col min="5378" max="5378" width="36.88671875" customWidth="1"/>
    <col min="5381" max="5381" width="7.109375" customWidth="1"/>
    <col min="5382" max="5382" width="17.5546875" customWidth="1"/>
    <col min="5391" max="5391" width="17.88671875" customWidth="1"/>
    <col min="5633" max="5633" width="15.88671875" customWidth="1"/>
    <col min="5634" max="5634" width="36.88671875" customWidth="1"/>
    <col min="5637" max="5637" width="7.109375" customWidth="1"/>
    <col min="5638" max="5638" width="17.5546875" customWidth="1"/>
    <col min="5647" max="5647" width="17.88671875" customWidth="1"/>
    <col min="5889" max="5889" width="15.88671875" customWidth="1"/>
    <col min="5890" max="5890" width="36.88671875" customWidth="1"/>
    <col min="5893" max="5893" width="7.109375" customWidth="1"/>
    <col min="5894" max="5894" width="17.5546875" customWidth="1"/>
    <col min="5903" max="5903" width="17.88671875" customWidth="1"/>
    <col min="6145" max="6145" width="15.88671875" customWidth="1"/>
    <col min="6146" max="6146" width="36.88671875" customWidth="1"/>
    <col min="6149" max="6149" width="7.109375" customWidth="1"/>
    <col min="6150" max="6150" width="17.5546875" customWidth="1"/>
    <col min="6159" max="6159" width="17.88671875" customWidth="1"/>
    <col min="6401" max="6401" width="15.88671875" customWidth="1"/>
    <col min="6402" max="6402" width="36.88671875" customWidth="1"/>
    <col min="6405" max="6405" width="7.109375" customWidth="1"/>
    <col min="6406" max="6406" width="17.5546875" customWidth="1"/>
    <col min="6415" max="6415" width="17.88671875" customWidth="1"/>
    <col min="6657" max="6657" width="15.88671875" customWidth="1"/>
    <col min="6658" max="6658" width="36.88671875" customWidth="1"/>
    <col min="6661" max="6661" width="7.109375" customWidth="1"/>
    <col min="6662" max="6662" width="17.5546875" customWidth="1"/>
    <col min="6671" max="6671" width="17.88671875" customWidth="1"/>
    <col min="6913" max="6913" width="15.88671875" customWidth="1"/>
    <col min="6914" max="6914" width="36.88671875" customWidth="1"/>
    <col min="6917" max="6917" width="7.109375" customWidth="1"/>
    <col min="6918" max="6918" width="17.5546875" customWidth="1"/>
    <col min="6927" max="6927" width="17.88671875" customWidth="1"/>
    <col min="7169" max="7169" width="15.88671875" customWidth="1"/>
    <col min="7170" max="7170" width="36.88671875" customWidth="1"/>
    <col min="7173" max="7173" width="7.109375" customWidth="1"/>
    <col min="7174" max="7174" width="17.5546875" customWidth="1"/>
    <col min="7183" max="7183" width="17.88671875" customWidth="1"/>
    <col min="7425" max="7425" width="15.88671875" customWidth="1"/>
    <col min="7426" max="7426" width="36.88671875" customWidth="1"/>
    <col min="7429" max="7429" width="7.109375" customWidth="1"/>
    <col min="7430" max="7430" width="17.5546875" customWidth="1"/>
    <col min="7439" max="7439" width="17.88671875" customWidth="1"/>
    <col min="7681" max="7681" width="15.88671875" customWidth="1"/>
    <col min="7682" max="7682" width="36.88671875" customWidth="1"/>
    <col min="7685" max="7685" width="7.109375" customWidth="1"/>
    <col min="7686" max="7686" width="17.5546875" customWidth="1"/>
    <col min="7695" max="7695" width="17.88671875" customWidth="1"/>
    <col min="7937" max="7937" width="15.88671875" customWidth="1"/>
    <col min="7938" max="7938" width="36.88671875" customWidth="1"/>
    <col min="7941" max="7941" width="7.109375" customWidth="1"/>
    <col min="7942" max="7942" width="17.5546875" customWidth="1"/>
    <col min="7951" max="7951" width="17.88671875" customWidth="1"/>
    <col min="8193" max="8193" width="15.88671875" customWidth="1"/>
    <col min="8194" max="8194" width="36.88671875" customWidth="1"/>
    <col min="8197" max="8197" width="7.109375" customWidth="1"/>
    <col min="8198" max="8198" width="17.5546875" customWidth="1"/>
    <col min="8207" max="8207" width="17.88671875" customWidth="1"/>
    <col min="8449" max="8449" width="15.88671875" customWidth="1"/>
    <col min="8450" max="8450" width="36.88671875" customWidth="1"/>
    <col min="8453" max="8453" width="7.109375" customWidth="1"/>
    <col min="8454" max="8454" width="17.5546875" customWidth="1"/>
    <col min="8463" max="8463" width="17.88671875" customWidth="1"/>
    <col min="8705" max="8705" width="15.88671875" customWidth="1"/>
    <col min="8706" max="8706" width="36.88671875" customWidth="1"/>
    <col min="8709" max="8709" width="7.109375" customWidth="1"/>
    <col min="8710" max="8710" width="17.5546875" customWidth="1"/>
    <col min="8719" max="8719" width="17.88671875" customWidth="1"/>
    <col min="8961" max="8961" width="15.88671875" customWidth="1"/>
    <col min="8962" max="8962" width="36.88671875" customWidth="1"/>
    <col min="8965" max="8965" width="7.109375" customWidth="1"/>
    <col min="8966" max="8966" width="17.5546875" customWidth="1"/>
    <col min="8975" max="8975" width="17.88671875" customWidth="1"/>
    <col min="9217" max="9217" width="15.88671875" customWidth="1"/>
    <col min="9218" max="9218" width="36.88671875" customWidth="1"/>
    <col min="9221" max="9221" width="7.109375" customWidth="1"/>
    <col min="9222" max="9222" width="17.5546875" customWidth="1"/>
    <col min="9231" max="9231" width="17.88671875" customWidth="1"/>
    <col min="9473" max="9473" width="15.88671875" customWidth="1"/>
    <col min="9474" max="9474" width="36.88671875" customWidth="1"/>
    <col min="9477" max="9477" width="7.109375" customWidth="1"/>
    <col min="9478" max="9478" width="17.5546875" customWidth="1"/>
    <col min="9487" max="9487" width="17.88671875" customWidth="1"/>
    <col min="9729" max="9729" width="15.88671875" customWidth="1"/>
    <col min="9730" max="9730" width="36.88671875" customWidth="1"/>
    <col min="9733" max="9733" width="7.109375" customWidth="1"/>
    <col min="9734" max="9734" width="17.5546875" customWidth="1"/>
    <col min="9743" max="9743" width="17.88671875" customWidth="1"/>
    <col min="9985" max="9985" width="15.88671875" customWidth="1"/>
    <col min="9986" max="9986" width="36.88671875" customWidth="1"/>
    <col min="9989" max="9989" width="7.109375" customWidth="1"/>
    <col min="9990" max="9990" width="17.5546875" customWidth="1"/>
    <col min="9999" max="9999" width="17.88671875" customWidth="1"/>
    <col min="10241" max="10241" width="15.88671875" customWidth="1"/>
    <col min="10242" max="10242" width="36.88671875" customWidth="1"/>
    <col min="10245" max="10245" width="7.109375" customWidth="1"/>
    <col min="10246" max="10246" width="17.5546875" customWidth="1"/>
    <col min="10255" max="10255" width="17.88671875" customWidth="1"/>
    <col min="10497" max="10497" width="15.88671875" customWidth="1"/>
    <col min="10498" max="10498" width="36.88671875" customWidth="1"/>
    <col min="10501" max="10501" width="7.109375" customWidth="1"/>
    <col min="10502" max="10502" width="17.5546875" customWidth="1"/>
    <col min="10511" max="10511" width="17.88671875" customWidth="1"/>
    <col min="10753" max="10753" width="15.88671875" customWidth="1"/>
    <col min="10754" max="10754" width="36.88671875" customWidth="1"/>
    <col min="10757" max="10757" width="7.109375" customWidth="1"/>
    <col min="10758" max="10758" width="17.5546875" customWidth="1"/>
    <col min="10767" max="10767" width="17.88671875" customWidth="1"/>
    <col min="11009" max="11009" width="15.88671875" customWidth="1"/>
    <col min="11010" max="11010" width="36.88671875" customWidth="1"/>
    <col min="11013" max="11013" width="7.109375" customWidth="1"/>
    <col min="11014" max="11014" width="17.5546875" customWidth="1"/>
    <col min="11023" max="11023" width="17.88671875" customWidth="1"/>
    <col min="11265" max="11265" width="15.88671875" customWidth="1"/>
    <col min="11266" max="11266" width="36.88671875" customWidth="1"/>
    <col min="11269" max="11269" width="7.109375" customWidth="1"/>
    <col min="11270" max="11270" width="17.5546875" customWidth="1"/>
    <col min="11279" max="11279" width="17.88671875" customWidth="1"/>
    <col min="11521" max="11521" width="15.88671875" customWidth="1"/>
    <col min="11522" max="11522" width="36.88671875" customWidth="1"/>
    <col min="11525" max="11525" width="7.109375" customWidth="1"/>
    <col min="11526" max="11526" width="17.5546875" customWidth="1"/>
    <col min="11535" max="11535" width="17.88671875" customWidth="1"/>
    <col min="11777" max="11777" width="15.88671875" customWidth="1"/>
    <col min="11778" max="11778" width="36.88671875" customWidth="1"/>
    <col min="11781" max="11781" width="7.109375" customWidth="1"/>
    <col min="11782" max="11782" width="17.5546875" customWidth="1"/>
    <col min="11791" max="11791" width="17.88671875" customWidth="1"/>
    <col min="12033" max="12033" width="15.88671875" customWidth="1"/>
    <col min="12034" max="12034" width="36.88671875" customWidth="1"/>
    <col min="12037" max="12037" width="7.109375" customWidth="1"/>
    <col min="12038" max="12038" width="17.5546875" customWidth="1"/>
    <col min="12047" max="12047" width="17.88671875" customWidth="1"/>
    <col min="12289" max="12289" width="15.88671875" customWidth="1"/>
    <col min="12290" max="12290" width="36.88671875" customWidth="1"/>
    <col min="12293" max="12293" width="7.109375" customWidth="1"/>
    <col min="12294" max="12294" width="17.5546875" customWidth="1"/>
    <col min="12303" max="12303" width="17.88671875" customWidth="1"/>
    <col min="12545" max="12545" width="15.88671875" customWidth="1"/>
    <col min="12546" max="12546" width="36.88671875" customWidth="1"/>
    <col min="12549" max="12549" width="7.109375" customWidth="1"/>
    <col min="12550" max="12550" width="17.5546875" customWidth="1"/>
    <col min="12559" max="12559" width="17.88671875" customWidth="1"/>
    <col min="12801" max="12801" width="15.88671875" customWidth="1"/>
    <col min="12802" max="12802" width="36.88671875" customWidth="1"/>
    <col min="12805" max="12805" width="7.109375" customWidth="1"/>
    <col min="12806" max="12806" width="17.5546875" customWidth="1"/>
    <col min="12815" max="12815" width="17.88671875" customWidth="1"/>
    <col min="13057" max="13057" width="15.88671875" customWidth="1"/>
    <col min="13058" max="13058" width="36.88671875" customWidth="1"/>
    <col min="13061" max="13061" width="7.109375" customWidth="1"/>
    <col min="13062" max="13062" width="17.5546875" customWidth="1"/>
    <col min="13071" max="13071" width="17.88671875" customWidth="1"/>
    <col min="13313" max="13313" width="15.88671875" customWidth="1"/>
    <col min="13314" max="13314" width="36.88671875" customWidth="1"/>
    <col min="13317" max="13317" width="7.109375" customWidth="1"/>
    <col min="13318" max="13318" width="17.5546875" customWidth="1"/>
    <col min="13327" max="13327" width="17.88671875" customWidth="1"/>
    <col min="13569" max="13569" width="15.88671875" customWidth="1"/>
    <col min="13570" max="13570" width="36.88671875" customWidth="1"/>
    <col min="13573" max="13573" width="7.109375" customWidth="1"/>
    <col min="13574" max="13574" width="17.5546875" customWidth="1"/>
    <col min="13583" max="13583" width="17.88671875" customWidth="1"/>
    <col min="13825" max="13825" width="15.88671875" customWidth="1"/>
    <col min="13826" max="13826" width="36.88671875" customWidth="1"/>
    <col min="13829" max="13829" width="7.109375" customWidth="1"/>
    <col min="13830" max="13830" width="17.5546875" customWidth="1"/>
    <col min="13839" max="13839" width="17.88671875" customWidth="1"/>
    <col min="14081" max="14081" width="15.88671875" customWidth="1"/>
    <col min="14082" max="14082" width="36.88671875" customWidth="1"/>
    <col min="14085" max="14085" width="7.109375" customWidth="1"/>
    <col min="14086" max="14086" width="17.5546875" customWidth="1"/>
    <col min="14095" max="14095" width="17.88671875" customWidth="1"/>
    <col min="14337" max="14337" width="15.88671875" customWidth="1"/>
    <col min="14338" max="14338" width="36.88671875" customWidth="1"/>
    <col min="14341" max="14341" width="7.109375" customWidth="1"/>
    <col min="14342" max="14342" width="17.5546875" customWidth="1"/>
    <col min="14351" max="14351" width="17.88671875" customWidth="1"/>
    <col min="14593" max="14593" width="15.88671875" customWidth="1"/>
    <col min="14594" max="14594" width="36.88671875" customWidth="1"/>
    <col min="14597" max="14597" width="7.109375" customWidth="1"/>
    <col min="14598" max="14598" width="17.5546875" customWidth="1"/>
    <col min="14607" max="14607" width="17.88671875" customWidth="1"/>
    <col min="14849" max="14849" width="15.88671875" customWidth="1"/>
    <col min="14850" max="14850" width="36.88671875" customWidth="1"/>
    <col min="14853" max="14853" width="7.109375" customWidth="1"/>
    <col min="14854" max="14854" width="17.5546875" customWidth="1"/>
    <col min="14863" max="14863" width="17.88671875" customWidth="1"/>
    <col min="15105" max="15105" width="15.88671875" customWidth="1"/>
    <col min="15106" max="15106" width="36.88671875" customWidth="1"/>
    <col min="15109" max="15109" width="7.109375" customWidth="1"/>
    <col min="15110" max="15110" width="17.5546875" customWidth="1"/>
    <col min="15119" max="15119" width="17.88671875" customWidth="1"/>
    <col min="15361" max="15361" width="15.88671875" customWidth="1"/>
    <col min="15362" max="15362" width="36.88671875" customWidth="1"/>
    <col min="15365" max="15365" width="7.109375" customWidth="1"/>
    <col min="15366" max="15366" width="17.5546875" customWidth="1"/>
    <col min="15375" max="15375" width="17.88671875" customWidth="1"/>
    <col min="15617" max="15617" width="15.88671875" customWidth="1"/>
    <col min="15618" max="15618" width="36.88671875" customWidth="1"/>
    <col min="15621" max="15621" width="7.109375" customWidth="1"/>
    <col min="15622" max="15622" width="17.5546875" customWidth="1"/>
    <col min="15631" max="15631" width="17.88671875" customWidth="1"/>
    <col min="15873" max="15873" width="15.88671875" customWidth="1"/>
    <col min="15874" max="15874" width="36.88671875" customWidth="1"/>
    <col min="15877" max="15877" width="7.109375" customWidth="1"/>
    <col min="15878" max="15878" width="17.5546875" customWidth="1"/>
    <col min="15887" max="15887" width="17.88671875" customWidth="1"/>
    <col min="16129" max="16129" width="15.88671875" customWidth="1"/>
    <col min="16130" max="16130" width="36.88671875" customWidth="1"/>
    <col min="16133" max="16133" width="7.109375" customWidth="1"/>
    <col min="16134" max="16134" width="17.5546875" customWidth="1"/>
    <col min="16143" max="16143" width="17.88671875" customWidth="1"/>
  </cols>
  <sheetData>
    <row r="1" spans="1:6" ht="16.2" thickBot="1" x14ac:dyDescent="0.35">
      <c r="A1" s="109" t="s">
        <v>4</v>
      </c>
      <c r="B1" s="110"/>
      <c r="C1" s="110"/>
      <c r="D1" s="110"/>
      <c r="E1" s="110"/>
      <c r="F1" s="13" t="s">
        <v>5</v>
      </c>
    </row>
    <row r="2" spans="1:6" ht="16.2" thickBot="1" x14ac:dyDescent="0.35">
      <c r="A2" s="109" t="s">
        <v>6</v>
      </c>
      <c r="B2" s="110"/>
      <c r="C2" s="110"/>
      <c r="D2" s="110"/>
      <c r="E2" s="110"/>
      <c r="F2" s="70"/>
    </row>
    <row r="3" spans="1:6" x14ac:dyDescent="0.3">
      <c r="A3" s="111" t="s">
        <v>7</v>
      </c>
      <c r="B3" s="112"/>
      <c r="C3" s="112"/>
      <c r="D3" s="112"/>
      <c r="E3" s="112"/>
      <c r="F3" s="14" t="s">
        <v>8</v>
      </c>
    </row>
    <row r="4" spans="1:6" ht="14.4" customHeight="1" x14ac:dyDescent="0.3">
      <c r="A4" s="15"/>
      <c r="B4" s="16"/>
      <c r="C4" s="16"/>
      <c r="D4" s="16"/>
      <c r="E4" s="16"/>
      <c r="F4" s="17" t="s">
        <v>9</v>
      </c>
    </row>
    <row r="5" spans="1:6" x14ac:dyDescent="0.3">
      <c r="A5" s="18" t="s">
        <v>10</v>
      </c>
      <c r="B5" s="104" t="s">
        <v>91</v>
      </c>
      <c r="C5" s="105"/>
      <c r="D5" s="113"/>
      <c r="E5" s="114"/>
      <c r="F5" s="115"/>
    </row>
    <row r="6" spans="1:6" x14ac:dyDescent="0.3">
      <c r="A6" s="18" t="s">
        <v>11</v>
      </c>
      <c r="B6" s="104" t="s">
        <v>92</v>
      </c>
      <c r="C6" s="105"/>
      <c r="D6" s="19" t="s">
        <v>12</v>
      </c>
      <c r="E6" s="19"/>
      <c r="F6" s="20" t="s">
        <v>90</v>
      </c>
    </row>
    <row r="7" spans="1:6" x14ac:dyDescent="0.3">
      <c r="A7" s="18" t="s">
        <v>13</v>
      </c>
      <c r="B7" s="104" t="s">
        <v>88</v>
      </c>
      <c r="C7" s="105"/>
      <c r="D7" s="1" t="s">
        <v>14</v>
      </c>
      <c r="E7" s="1"/>
      <c r="F7" s="67">
        <v>2</v>
      </c>
    </row>
    <row r="8" spans="1:6" ht="9" customHeight="1" x14ac:dyDescent="0.3">
      <c r="A8" s="21"/>
      <c r="B8" s="22"/>
      <c r="C8" s="22"/>
      <c r="D8" s="22"/>
      <c r="E8" s="22"/>
      <c r="F8" s="23"/>
    </row>
    <row r="9" spans="1:6" ht="7.5" customHeight="1" x14ac:dyDescent="0.3">
      <c r="A9" s="15"/>
      <c r="B9" s="16"/>
      <c r="C9" s="16"/>
      <c r="D9" s="16"/>
      <c r="E9" s="16"/>
      <c r="F9" s="24"/>
    </row>
    <row r="10" spans="1:6" x14ac:dyDescent="0.3">
      <c r="A10" s="2" t="s">
        <v>0</v>
      </c>
      <c r="B10" s="3" t="s">
        <v>1</v>
      </c>
      <c r="C10" s="3"/>
      <c r="D10" s="3"/>
      <c r="E10" s="3"/>
      <c r="F10" s="4"/>
    </row>
    <row r="11" spans="1:6" x14ac:dyDescent="0.3">
      <c r="A11" s="5"/>
      <c r="B11" s="6" t="s">
        <v>2</v>
      </c>
      <c r="C11" s="6"/>
      <c r="D11" s="6"/>
      <c r="E11" s="6"/>
      <c r="F11" s="71"/>
    </row>
    <row r="12" spans="1:6" x14ac:dyDescent="0.3">
      <c r="A12" s="5"/>
      <c r="B12" s="6"/>
      <c r="C12" s="6"/>
      <c r="D12" s="6"/>
      <c r="E12" s="6"/>
      <c r="F12" s="72"/>
    </row>
    <row r="13" spans="1:6" x14ac:dyDescent="0.3">
      <c r="A13" s="5"/>
      <c r="B13" s="8" t="s">
        <v>82</v>
      </c>
      <c r="C13" s="62">
        <v>5000</v>
      </c>
      <c r="D13" s="6" t="s">
        <v>3</v>
      </c>
      <c r="E13" s="6"/>
      <c r="F13" s="7"/>
    </row>
    <row r="14" spans="1:6" x14ac:dyDescent="0.3">
      <c r="A14" s="5"/>
      <c r="B14" s="8"/>
      <c r="C14" s="6"/>
      <c r="D14" s="6"/>
      <c r="E14" s="6"/>
      <c r="F14" s="7"/>
    </row>
    <row r="15" spans="1:6" x14ac:dyDescent="0.3">
      <c r="A15" s="5"/>
      <c r="B15" s="8" t="s">
        <v>79</v>
      </c>
      <c r="C15" s="6"/>
      <c r="D15" s="6"/>
      <c r="E15" s="6"/>
      <c r="F15" s="7"/>
    </row>
    <row r="16" spans="1:6" x14ac:dyDescent="0.3">
      <c r="A16" s="5"/>
      <c r="B16" s="53" t="s">
        <v>81</v>
      </c>
      <c r="C16" s="62">
        <v>2500</v>
      </c>
      <c r="D16" s="6"/>
      <c r="E16" s="6"/>
      <c r="F16" s="7"/>
    </row>
    <row r="17" spans="1:10" x14ac:dyDescent="0.3">
      <c r="A17" s="5"/>
      <c r="B17" s="6"/>
      <c r="C17" s="6"/>
      <c r="D17" s="6"/>
      <c r="E17" s="6"/>
      <c r="F17" s="7"/>
    </row>
    <row r="18" spans="1:10" x14ac:dyDescent="0.3">
      <c r="A18" s="5"/>
      <c r="B18" s="9" t="s">
        <v>80</v>
      </c>
      <c r="C18" s="10">
        <f>SUM(C13,IF(C33&lt;5,(C16*0.5),C16*0.25))</f>
        <v>6250</v>
      </c>
      <c r="D18" s="6"/>
      <c r="E18" s="6"/>
      <c r="F18" s="7"/>
    </row>
    <row r="19" spans="1:10" x14ac:dyDescent="0.3">
      <c r="A19" s="25"/>
      <c r="B19" s="26"/>
      <c r="C19" s="26"/>
      <c r="D19" s="26"/>
      <c r="E19" s="26"/>
      <c r="F19" s="23"/>
    </row>
    <row r="20" spans="1:10" x14ac:dyDescent="0.3">
      <c r="A20" s="2" t="s">
        <v>15</v>
      </c>
      <c r="B20" s="6"/>
      <c r="C20" s="6"/>
      <c r="D20" s="6"/>
      <c r="E20" s="6"/>
      <c r="F20" s="4"/>
    </row>
    <row r="21" spans="1:10" x14ac:dyDescent="0.3">
      <c r="A21" s="5"/>
      <c r="B21" s="6"/>
      <c r="C21" s="6"/>
      <c r="D21" s="6"/>
      <c r="E21" s="6"/>
      <c r="F21" s="7"/>
    </row>
    <row r="22" spans="1:10" x14ac:dyDescent="0.3">
      <c r="A22" s="5"/>
      <c r="B22" s="11" t="s">
        <v>16</v>
      </c>
      <c r="C22" s="6"/>
      <c r="D22" s="6"/>
      <c r="E22" s="6"/>
      <c r="F22" s="7"/>
    </row>
    <row r="23" spans="1:10" x14ac:dyDescent="0.3">
      <c r="A23" s="5"/>
      <c r="B23" s="11" t="s">
        <v>17</v>
      </c>
      <c r="C23" s="6"/>
      <c r="D23" s="6"/>
      <c r="E23" s="6"/>
      <c r="F23" s="7"/>
    </row>
    <row r="24" spans="1:10" x14ac:dyDescent="0.3">
      <c r="A24" s="5"/>
      <c r="B24" s="11"/>
      <c r="C24" s="6"/>
      <c r="D24" s="6"/>
      <c r="E24" s="6"/>
      <c r="F24" s="7"/>
    </row>
    <row r="25" spans="1:10" x14ac:dyDescent="0.3">
      <c r="A25" s="5"/>
      <c r="B25" s="27" t="s">
        <v>18</v>
      </c>
      <c r="C25" s="28" t="s">
        <v>19</v>
      </c>
      <c r="D25" s="28" t="s">
        <v>20</v>
      </c>
      <c r="E25" s="6"/>
      <c r="F25" s="7"/>
      <c r="H25" s="11"/>
      <c r="I25" s="6"/>
      <c r="J25" s="6"/>
    </row>
    <row r="26" spans="1:10" x14ac:dyDescent="0.3">
      <c r="A26" s="5"/>
      <c r="B26" s="29" t="s">
        <v>21</v>
      </c>
      <c r="C26" s="30">
        <v>1</v>
      </c>
      <c r="D26" s="30">
        <v>1.5</v>
      </c>
      <c r="E26" s="6"/>
      <c r="F26" s="7"/>
      <c r="H26" s="11"/>
      <c r="I26" s="6"/>
      <c r="J26" s="6"/>
    </row>
    <row r="27" spans="1:10" x14ac:dyDescent="0.3">
      <c r="A27" s="5"/>
      <c r="B27" s="29" t="s">
        <v>22</v>
      </c>
      <c r="C27" s="30">
        <v>2</v>
      </c>
      <c r="D27" s="30">
        <v>1</v>
      </c>
      <c r="E27" s="6"/>
      <c r="F27" s="7"/>
      <c r="H27" s="11"/>
      <c r="I27" s="6"/>
      <c r="J27" s="6"/>
    </row>
    <row r="28" spans="1:10" x14ac:dyDescent="0.3">
      <c r="A28" s="5"/>
      <c r="B28" s="29" t="s">
        <v>23</v>
      </c>
      <c r="C28" s="30">
        <v>3</v>
      </c>
      <c r="D28" s="30">
        <v>0.8</v>
      </c>
      <c r="E28" s="6"/>
      <c r="F28" s="7"/>
      <c r="H28" s="11"/>
      <c r="I28" s="6"/>
      <c r="J28" s="6"/>
    </row>
    <row r="29" spans="1:10" x14ac:dyDescent="0.3">
      <c r="A29" s="5"/>
      <c r="B29" s="29" t="s">
        <v>24</v>
      </c>
      <c r="C29" s="30">
        <v>4</v>
      </c>
      <c r="D29" s="30">
        <v>0.8</v>
      </c>
      <c r="E29" s="6"/>
      <c r="F29" s="7"/>
      <c r="H29" s="11"/>
      <c r="I29" s="6"/>
      <c r="J29" s="6"/>
    </row>
    <row r="30" spans="1:10" x14ac:dyDescent="0.3">
      <c r="A30" s="5"/>
      <c r="B30" s="29" t="s">
        <v>25</v>
      </c>
      <c r="C30" s="30">
        <v>5</v>
      </c>
      <c r="D30" s="30">
        <v>0.6</v>
      </c>
      <c r="E30" s="6"/>
      <c r="F30" s="7"/>
      <c r="H30" s="11"/>
      <c r="I30" s="6"/>
      <c r="J30" s="6"/>
    </row>
    <row r="31" spans="1:10" x14ac:dyDescent="0.3">
      <c r="A31" s="5"/>
      <c r="B31" s="29" t="s">
        <v>26</v>
      </c>
      <c r="C31" s="30">
        <v>6</v>
      </c>
      <c r="D31" s="30">
        <v>0.6</v>
      </c>
      <c r="E31" s="6"/>
      <c r="F31" s="7"/>
      <c r="H31" s="11"/>
      <c r="I31" s="6"/>
      <c r="J31" s="6"/>
    </row>
    <row r="32" spans="1:10" x14ac:dyDescent="0.3">
      <c r="A32" s="5"/>
      <c r="B32" s="11"/>
      <c r="C32" s="6"/>
      <c r="D32" s="31"/>
      <c r="E32" s="6"/>
      <c r="F32" s="7"/>
    </row>
    <row r="33" spans="1:7" x14ac:dyDescent="0.3">
      <c r="A33" s="5"/>
      <c r="B33" s="9" t="s">
        <v>74</v>
      </c>
      <c r="C33" s="62">
        <v>1</v>
      </c>
      <c r="D33" s="6"/>
      <c r="E33" s="6"/>
      <c r="F33" s="7"/>
    </row>
    <row r="34" spans="1:7" x14ac:dyDescent="0.3">
      <c r="A34" s="5"/>
      <c r="B34" s="6"/>
      <c r="C34" s="6"/>
      <c r="D34" s="6"/>
      <c r="E34" s="6"/>
      <c r="F34" s="7"/>
    </row>
    <row r="35" spans="1:7" x14ac:dyDescent="0.3">
      <c r="A35" s="5"/>
      <c r="B35" s="9" t="s">
        <v>27</v>
      </c>
      <c r="C35" s="61">
        <f>MROUND(18*(IF(C33=1,1.5,(IF(C33=2,1,IF(C33=3,0.8,(IF(C33=4,0.8,(IF(C33=5,0.6,(IF(C33=6,0.6,0))))))))))*(POWER(C18,0.5))),250)</f>
        <v>2250</v>
      </c>
      <c r="D35" s="32" t="s">
        <v>28</v>
      </c>
      <c r="E35" s="6"/>
      <c r="F35" s="7"/>
    </row>
    <row r="36" spans="1:7" ht="15" thickBot="1" x14ac:dyDescent="0.35">
      <c r="A36" s="78"/>
      <c r="B36" s="79"/>
      <c r="C36" s="79"/>
      <c r="D36" s="79"/>
      <c r="E36" s="79"/>
      <c r="F36" s="80"/>
    </row>
    <row r="37" spans="1:7" ht="16.2" thickBot="1" x14ac:dyDescent="0.35">
      <c r="A37" s="116" t="s">
        <v>4</v>
      </c>
      <c r="B37" s="117"/>
      <c r="C37" s="117"/>
      <c r="D37" s="117"/>
      <c r="E37" s="117"/>
      <c r="F37" s="89" t="s">
        <v>29</v>
      </c>
      <c r="G37" s="8"/>
    </row>
    <row r="38" spans="1:7" ht="16.2" thickBot="1" x14ac:dyDescent="0.35">
      <c r="A38" s="116" t="s">
        <v>6</v>
      </c>
      <c r="B38" s="117"/>
      <c r="C38" s="117"/>
      <c r="D38" s="117"/>
      <c r="E38" s="117"/>
      <c r="F38" s="90"/>
    </row>
    <row r="39" spans="1:7" ht="15" thickBot="1" x14ac:dyDescent="0.35">
      <c r="A39" s="102" t="s">
        <v>7</v>
      </c>
      <c r="B39" s="103"/>
      <c r="C39" s="103"/>
      <c r="D39" s="103"/>
      <c r="E39" s="103"/>
      <c r="F39" s="88"/>
    </row>
    <row r="40" spans="1:7" x14ac:dyDescent="0.3">
      <c r="A40" s="87" t="s">
        <v>83</v>
      </c>
      <c r="B40" s="57" t="s">
        <v>31</v>
      </c>
      <c r="C40" s="6"/>
      <c r="D40" s="6"/>
      <c r="E40" s="6"/>
      <c r="F40" s="37" t="s">
        <v>32</v>
      </c>
    </row>
    <row r="41" spans="1:7" x14ac:dyDescent="0.3">
      <c r="A41" s="36"/>
      <c r="B41" s="6"/>
      <c r="C41" s="6"/>
      <c r="D41" s="6"/>
      <c r="E41" s="6"/>
      <c r="F41" s="14"/>
    </row>
    <row r="42" spans="1:7" x14ac:dyDescent="0.3">
      <c r="A42" s="36"/>
      <c r="B42" s="8" t="s">
        <v>33</v>
      </c>
      <c r="C42" s="6"/>
      <c r="D42" s="6"/>
      <c r="E42" s="6"/>
      <c r="F42" s="37">
        <v>0.75</v>
      </c>
    </row>
    <row r="43" spans="1:7" x14ac:dyDescent="0.3">
      <c r="A43" s="36"/>
      <c r="B43" s="6" t="s">
        <v>34</v>
      </c>
      <c r="C43" s="6"/>
      <c r="D43" s="6"/>
      <c r="E43" s="6"/>
      <c r="F43" s="14"/>
    </row>
    <row r="44" spans="1:7" x14ac:dyDescent="0.3">
      <c r="A44" s="36"/>
      <c r="B44" s="6"/>
      <c r="C44" s="6"/>
      <c r="D44" s="6"/>
      <c r="E44" s="6"/>
      <c r="F44" s="14"/>
    </row>
    <row r="45" spans="1:7" x14ac:dyDescent="0.3">
      <c r="A45" s="36"/>
      <c r="B45" s="6"/>
      <c r="C45" s="6"/>
      <c r="D45" s="6"/>
      <c r="E45" s="6"/>
      <c r="F45" s="14"/>
    </row>
    <row r="46" spans="1:7" x14ac:dyDescent="0.3">
      <c r="A46" s="36"/>
      <c r="B46" s="9" t="s">
        <v>35</v>
      </c>
      <c r="C46" s="6"/>
      <c r="D46" s="6"/>
      <c r="E46" s="6"/>
      <c r="F46" s="37">
        <v>0.85</v>
      </c>
    </row>
    <row r="47" spans="1:7" x14ac:dyDescent="0.3">
      <c r="A47" s="36"/>
      <c r="B47" s="11" t="s">
        <v>36</v>
      </c>
      <c r="C47" s="6"/>
      <c r="D47" s="6"/>
      <c r="E47" s="6"/>
      <c r="F47" s="14"/>
    </row>
    <row r="48" spans="1:7" x14ac:dyDescent="0.3">
      <c r="A48" s="36"/>
      <c r="B48" s="11" t="s">
        <v>93</v>
      </c>
      <c r="C48" s="6"/>
      <c r="D48" s="6"/>
      <c r="E48" s="6"/>
      <c r="F48" s="14"/>
    </row>
    <row r="49" spans="1:15" x14ac:dyDescent="0.3">
      <c r="A49" s="36"/>
      <c r="B49" s="11" t="s">
        <v>37</v>
      </c>
      <c r="C49" s="6"/>
      <c r="D49" s="6"/>
      <c r="E49" s="6"/>
      <c r="F49" s="14"/>
    </row>
    <row r="50" spans="1:15" x14ac:dyDescent="0.3">
      <c r="A50" s="36"/>
      <c r="B50" s="11" t="s">
        <v>38</v>
      </c>
      <c r="C50" s="6"/>
      <c r="D50" s="6"/>
      <c r="E50" s="6"/>
      <c r="F50" s="14"/>
    </row>
    <row r="51" spans="1:15" x14ac:dyDescent="0.3">
      <c r="A51" s="36"/>
      <c r="B51" s="11" t="s">
        <v>39</v>
      </c>
      <c r="C51" s="6"/>
      <c r="D51" s="6"/>
      <c r="E51" s="6"/>
      <c r="F51" s="14"/>
    </row>
    <row r="52" spans="1:15" x14ac:dyDescent="0.3">
      <c r="A52" s="36"/>
      <c r="B52" s="11" t="s">
        <v>40</v>
      </c>
      <c r="C52" s="6"/>
      <c r="D52" s="6"/>
      <c r="E52" s="6"/>
      <c r="F52" s="14"/>
    </row>
    <row r="53" spans="1:15" x14ac:dyDescent="0.3">
      <c r="A53" s="36"/>
      <c r="B53" s="11"/>
      <c r="C53" s="6"/>
      <c r="D53" s="6"/>
      <c r="E53" s="6"/>
      <c r="F53" s="14"/>
    </row>
    <row r="54" spans="1:15" x14ac:dyDescent="0.3">
      <c r="A54" s="36"/>
      <c r="B54" s="11"/>
      <c r="C54" s="6"/>
      <c r="D54" s="6"/>
      <c r="E54" s="6"/>
      <c r="F54" s="14"/>
    </row>
    <row r="55" spans="1:15" x14ac:dyDescent="0.3">
      <c r="A55" s="36"/>
      <c r="B55" s="9" t="s">
        <v>41</v>
      </c>
      <c r="C55" s="6"/>
      <c r="D55" s="6"/>
      <c r="E55" s="6"/>
      <c r="F55" s="38">
        <v>1</v>
      </c>
    </row>
    <row r="56" spans="1:15" x14ac:dyDescent="0.3">
      <c r="A56" s="36"/>
      <c r="B56" s="11" t="s">
        <v>42</v>
      </c>
      <c r="C56" s="6"/>
      <c r="D56" s="6"/>
      <c r="E56" s="6"/>
      <c r="F56" s="14"/>
    </row>
    <row r="57" spans="1:15" x14ac:dyDescent="0.3">
      <c r="A57" s="36"/>
      <c r="B57" s="11" t="s">
        <v>43</v>
      </c>
      <c r="C57" s="6"/>
      <c r="D57" s="6"/>
      <c r="E57" s="6"/>
      <c r="F57" s="14"/>
    </row>
    <row r="58" spans="1:15" ht="15.6" x14ac:dyDescent="0.3">
      <c r="A58" s="36"/>
      <c r="B58" s="11" t="s">
        <v>44</v>
      </c>
      <c r="C58" s="6"/>
      <c r="D58" s="6"/>
      <c r="E58" s="6"/>
      <c r="F58" s="14"/>
      <c r="G58" s="68"/>
      <c r="H58" s="39"/>
      <c r="I58" s="39"/>
      <c r="J58" s="39"/>
      <c r="K58" s="39"/>
      <c r="L58" s="39"/>
      <c r="M58" s="39"/>
      <c r="N58" s="39"/>
      <c r="O58" s="39"/>
    </row>
    <row r="59" spans="1:15" ht="15.6" x14ac:dyDescent="0.3">
      <c r="A59" s="36"/>
      <c r="B59" s="11" t="s">
        <v>45</v>
      </c>
      <c r="C59" s="6"/>
      <c r="D59" s="6"/>
      <c r="E59" s="6"/>
      <c r="F59" s="14"/>
      <c r="G59" s="40"/>
      <c r="H59" s="41"/>
      <c r="I59" s="41"/>
      <c r="J59" s="41"/>
      <c r="K59" s="41"/>
      <c r="L59" s="41"/>
      <c r="M59" s="41"/>
      <c r="N59" s="41"/>
      <c r="O59" s="41"/>
    </row>
    <row r="60" spans="1:15" ht="15.6" x14ac:dyDescent="0.3">
      <c r="A60" s="36"/>
      <c r="B60" s="11" t="s">
        <v>46</v>
      </c>
      <c r="C60" s="6"/>
      <c r="D60" s="6"/>
      <c r="E60" s="6"/>
      <c r="F60" s="14"/>
      <c r="G60" s="69"/>
      <c r="H60" s="39"/>
      <c r="I60" s="39"/>
      <c r="J60" s="39"/>
      <c r="K60" s="39"/>
      <c r="L60" s="39"/>
      <c r="M60" s="39"/>
      <c r="N60" s="39"/>
      <c r="O60" s="39"/>
    </row>
    <row r="61" spans="1:15" ht="12.75" customHeight="1" x14ac:dyDescent="0.3">
      <c r="A61" s="36"/>
      <c r="B61" s="11" t="s">
        <v>47</v>
      </c>
      <c r="C61" s="6"/>
      <c r="D61" s="6"/>
      <c r="E61" s="6"/>
      <c r="F61" s="14"/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2.75" customHeight="1" x14ac:dyDescent="0.3">
      <c r="A62" s="36"/>
      <c r="B62" s="11"/>
      <c r="C62" s="6"/>
      <c r="D62" s="6"/>
      <c r="E62" s="6"/>
      <c r="F62" s="14"/>
      <c r="G62" s="41"/>
      <c r="H62" s="41"/>
      <c r="I62" s="41"/>
      <c r="J62" s="41"/>
      <c r="K62" s="41"/>
      <c r="L62" s="41"/>
      <c r="M62" s="41"/>
      <c r="N62" s="41"/>
      <c r="O62" s="41"/>
    </row>
    <row r="63" spans="1:15" ht="12.75" customHeight="1" x14ac:dyDescent="0.3">
      <c r="A63" s="36"/>
      <c r="B63" s="6"/>
      <c r="C63" s="6"/>
      <c r="D63" s="6"/>
      <c r="E63" s="6"/>
      <c r="F63" s="14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12.75" customHeight="1" x14ac:dyDescent="0.3">
      <c r="A64" s="36"/>
      <c r="B64" s="9" t="s">
        <v>48</v>
      </c>
      <c r="C64" s="6"/>
      <c r="D64" s="6"/>
      <c r="E64" s="6"/>
      <c r="F64" s="37">
        <v>1.1499999999999999</v>
      </c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12.75" customHeight="1" x14ac:dyDescent="0.3">
      <c r="A65" s="36"/>
      <c r="B65" s="11" t="s">
        <v>49</v>
      </c>
      <c r="C65" s="6"/>
      <c r="D65" s="6"/>
      <c r="E65" s="6"/>
      <c r="F65" s="14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12.75" customHeight="1" x14ac:dyDescent="0.3">
      <c r="A66" s="36"/>
      <c r="B66" s="11" t="s">
        <v>50</v>
      </c>
      <c r="C66" s="6"/>
      <c r="D66" s="6"/>
      <c r="E66" s="6"/>
      <c r="F66" s="14"/>
      <c r="G66" s="41"/>
      <c r="H66" s="41"/>
      <c r="I66" s="41"/>
      <c r="J66" s="41"/>
      <c r="K66" s="41"/>
      <c r="L66" s="41"/>
      <c r="M66" s="41"/>
      <c r="N66" s="41"/>
      <c r="O66" s="41"/>
    </row>
    <row r="67" spans="1:15" ht="12.75" customHeight="1" x14ac:dyDescent="0.3">
      <c r="A67" s="36"/>
      <c r="B67" s="11" t="s">
        <v>51</v>
      </c>
      <c r="C67" s="6"/>
      <c r="D67" s="6"/>
      <c r="E67" s="6"/>
      <c r="F67" s="14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12.75" customHeight="1" x14ac:dyDescent="0.3">
      <c r="A68" s="36"/>
      <c r="B68" s="11" t="s">
        <v>52</v>
      </c>
      <c r="C68" s="6"/>
      <c r="D68" s="6"/>
      <c r="E68" s="6"/>
      <c r="F68" s="14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2.75" customHeight="1" x14ac:dyDescent="0.3">
      <c r="A69" s="36"/>
      <c r="B69" s="11" t="s">
        <v>53</v>
      </c>
      <c r="C69" s="6"/>
      <c r="D69" s="6"/>
      <c r="E69" s="6"/>
      <c r="F69" s="14"/>
      <c r="G69" s="41"/>
      <c r="H69" s="41"/>
      <c r="I69" s="41"/>
      <c r="J69" s="41"/>
      <c r="K69" s="41"/>
      <c r="L69" s="41"/>
      <c r="M69" s="41"/>
      <c r="N69" s="41"/>
      <c r="O69" s="41"/>
    </row>
    <row r="70" spans="1:15" ht="12.75" customHeight="1" x14ac:dyDescent="0.3">
      <c r="A70" s="36"/>
      <c r="B70" s="11"/>
      <c r="C70" s="6"/>
      <c r="D70" s="6"/>
      <c r="E70" s="6"/>
      <c r="F70" s="14"/>
      <c r="G70" s="41"/>
      <c r="H70" s="41"/>
      <c r="I70" s="41"/>
      <c r="J70" s="41"/>
      <c r="K70" s="41"/>
      <c r="L70" s="41"/>
      <c r="M70" s="41"/>
      <c r="N70" s="41"/>
      <c r="O70" s="41"/>
    </row>
    <row r="71" spans="1:15" ht="12.75" customHeight="1" x14ac:dyDescent="0.3">
      <c r="A71" s="36"/>
      <c r="B71" s="6"/>
      <c r="C71" s="6"/>
      <c r="D71" s="6"/>
      <c r="E71" s="6"/>
      <c r="F71" s="14"/>
      <c r="G71" s="41"/>
      <c r="H71" s="41"/>
      <c r="I71" s="41"/>
      <c r="J71" s="41"/>
      <c r="K71" s="41"/>
      <c r="L71" s="41"/>
      <c r="M71" s="41"/>
      <c r="N71" s="41"/>
      <c r="O71" s="41"/>
    </row>
    <row r="72" spans="1:15" ht="12.75" customHeight="1" x14ac:dyDescent="0.3">
      <c r="A72" s="36"/>
      <c r="B72" s="9" t="s">
        <v>54</v>
      </c>
      <c r="C72" s="6"/>
      <c r="D72" s="6"/>
      <c r="E72" s="6"/>
      <c r="F72" s="37">
        <v>1.25</v>
      </c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2.75" customHeight="1" x14ac:dyDescent="0.3">
      <c r="A73" s="36"/>
      <c r="B73" s="11" t="s">
        <v>55</v>
      </c>
      <c r="C73" s="6"/>
      <c r="D73" s="6"/>
      <c r="E73" s="6"/>
      <c r="F73" s="14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2.75" customHeight="1" x14ac:dyDescent="0.3">
      <c r="A74" s="36"/>
      <c r="B74" s="11" t="s">
        <v>56</v>
      </c>
      <c r="C74" s="6"/>
      <c r="D74" s="6"/>
      <c r="E74" s="6"/>
      <c r="F74" s="14"/>
      <c r="G74" s="41"/>
      <c r="H74" s="41"/>
      <c r="I74" s="41"/>
      <c r="J74" s="41"/>
      <c r="K74" s="41"/>
      <c r="L74" s="41"/>
      <c r="M74" s="41"/>
      <c r="N74" s="41"/>
      <c r="O74" s="41"/>
    </row>
    <row r="75" spans="1:15" ht="12.75" customHeight="1" x14ac:dyDescent="0.3">
      <c r="A75" s="36"/>
      <c r="B75" s="11" t="s">
        <v>57</v>
      </c>
      <c r="C75" s="6"/>
      <c r="D75" s="6"/>
      <c r="E75" s="6"/>
      <c r="F75" s="14"/>
      <c r="G75" s="41"/>
      <c r="H75" s="41"/>
      <c r="I75" s="41"/>
      <c r="J75" s="41"/>
      <c r="K75" s="41"/>
      <c r="L75" s="41"/>
      <c r="M75" s="41"/>
      <c r="N75" s="41"/>
      <c r="O75" s="41"/>
    </row>
    <row r="76" spans="1:15" ht="15.6" x14ac:dyDescent="0.3">
      <c r="A76" s="36"/>
      <c r="B76" s="11" t="s">
        <v>58</v>
      </c>
      <c r="C76" s="6"/>
      <c r="D76" s="6"/>
      <c r="E76" s="6"/>
      <c r="F76" s="14"/>
      <c r="G76" s="41"/>
      <c r="H76" s="41"/>
      <c r="I76" s="41"/>
      <c r="J76" s="41"/>
      <c r="K76" s="41"/>
      <c r="L76" s="41"/>
      <c r="M76" s="41"/>
      <c r="N76" s="41"/>
      <c r="O76" s="41"/>
    </row>
    <row r="77" spans="1:15" ht="15.6" x14ac:dyDescent="0.3">
      <c r="A77" s="36"/>
      <c r="B77" s="11" t="s">
        <v>59</v>
      </c>
      <c r="C77" s="6"/>
      <c r="D77" s="6"/>
      <c r="E77" s="6"/>
      <c r="F77" s="14"/>
      <c r="G77" s="69"/>
      <c r="H77" s="39"/>
      <c r="I77" s="39"/>
      <c r="J77" s="39"/>
      <c r="K77" s="39"/>
      <c r="L77" s="39"/>
      <c r="M77" s="39"/>
      <c r="N77" s="39"/>
      <c r="O77" s="39"/>
    </row>
    <row r="78" spans="1:15" ht="15.6" x14ac:dyDescent="0.3">
      <c r="A78" s="36"/>
      <c r="B78" s="11"/>
      <c r="C78" s="6"/>
      <c r="D78" s="6"/>
      <c r="E78" s="6"/>
      <c r="F78" s="14"/>
      <c r="G78" s="69"/>
      <c r="H78" s="39"/>
      <c r="I78" s="39"/>
      <c r="J78" s="39"/>
      <c r="K78" s="39"/>
      <c r="L78" s="39"/>
      <c r="M78" s="39"/>
      <c r="N78" s="39"/>
      <c r="O78" s="39"/>
    </row>
    <row r="79" spans="1:15" ht="15.6" x14ac:dyDescent="0.3">
      <c r="A79" s="36"/>
      <c r="B79" s="6"/>
      <c r="C79" s="6"/>
      <c r="D79" s="6"/>
      <c r="E79" s="6"/>
      <c r="F79" s="14"/>
      <c r="G79" s="69"/>
      <c r="H79" s="39"/>
      <c r="I79" s="39"/>
      <c r="J79" s="39"/>
      <c r="K79" s="39"/>
      <c r="L79" s="39"/>
      <c r="M79" s="39"/>
      <c r="N79" s="39"/>
      <c r="O79" s="39"/>
    </row>
    <row r="80" spans="1:15" ht="15.6" x14ac:dyDescent="0.3">
      <c r="A80" s="36"/>
      <c r="B80" s="8" t="s">
        <v>75</v>
      </c>
      <c r="C80" s="62">
        <v>2</v>
      </c>
      <c r="D80" s="6"/>
      <c r="E80" s="6"/>
      <c r="F80" s="14"/>
      <c r="G80" s="69"/>
      <c r="H80" s="42"/>
      <c r="I80" s="42"/>
      <c r="J80" s="42"/>
      <c r="K80" s="42"/>
      <c r="L80" s="42"/>
      <c r="M80" s="42"/>
      <c r="N80" s="42"/>
      <c r="O80" s="42"/>
    </row>
    <row r="81" spans="1:15" ht="15.6" x14ac:dyDescent="0.3">
      <c r="A81" s="36"/>
      <c r="B81" s="8"/>
      <c r="C81" s="6"/>
      <c r="D81" s="6"/>
      <c r="E81" s="6"/>
      <c r="F81" s="14"/>
      <c r="G81" s="41"/>
      <c r="H81" s="40"/>
      <c r="I81" s="40"/>
      <c r="J81" s="40"/>
      <c r="K81" s="40"/>
      <c r="L81" s="40"/>
      <c r="M81" s="40"/>
      <c r="N81" s="40"/>
      <c r="O81" s="40"/>
    </row>
    <row r="82" spans="1:15" ht="15.6" x14ac:dyDescent="0.3">
      <c r="A82" s="36"/>
      <c r="B82" s="8" t="s">
        <v>76</v>
      </c>
      <c r="C82" s="10">
        <f>C35*(IF(C80=1,0.75,IF(C80=2,0.85,IF(C80=3,1,IF(C80=4,1.15,IF(C80=5,1.25,0))))))</f>
        <v>1912.5</v>
      </c>
      <c r="D82" s="6"/>
      <c r="E82" s="6"/>
      <c r="F82" s="14"/>
      <c r="G82" s="41"/>
      <c r="H82" s="40"/>
      <c r="I82" s="40"/>
      <c r="J82" s="40"/>
      <c r="K82" s="40"/>
      <c r="L82" s="40"/>
      <c r="M82" s="40"/>
      <c r="N82" s="40"/>
      <c r="O82" s="40"/>
    </row>
    <row r="83" spans="1:15" ht="16.2" thickBot="1" x14ac:dyDescent="0.35">
      <c r="A83" s="78"/>
      <c r="B83" s="79"/>
      <c r="C83" s="79"/>
      <c r="D83" s="79"/>
      <c r="E83" s="79"/>
      <c r="F83" s="23"/>
      <c r="G83" s="41"/>
      <c r="H83" s="40"/>
      <c r="I83" s="40"/>
      <c r="J83" s="40"/>
      <c r="K83" s="40"/>
      <c r="L83" s="40"/>
      <c r="M83" s="40"/>
      <c r="N83" s="40"/>
      <c r="O83" s="40"/>
    </row>
    <row r="84" spans="1:15" ht="16.2" thickBot="1" x14ac:dyDescent="0.35">
      <c r="A84" s="106" t="str">
        <f>A1</f>
        <v xml:space="preserve">          FIRE &amp; RESCUE </v>
      </c>
      <c r="B84" s="107"/>
      <c r="C84" s="107"/>
      <c r="D84" s="107"/>
      <c r="E84" s="108"/>
      <c r="F84" s="98" t="s">
        <v>60</v>
      </c>
      <c r="G84" s="41"/>
      <c r="H84" s="40"/>
      <c r="I84" s="40"/>
      <c r="J84" s="40"/>
      <c r="K84" s="40"/>
      <c r="L84" s="40"/>
      <c r="M84" s="40"/>
      <c r="N84" s="40"/>
      <c r="O84" s="40"/>
    </row>
    <row r="85" spans="1:15" ht="16.2" thickBot="1" x14ac:dyDescent="0.35">
      <c r="A85" s="106" t="s">
        <v>6</v>
      </c>
      <c r="B85" s="107"/>
      <c r="C85" s="107"/>
      <c r="D85" s="107"/>
      <c r="E85" s="108"/>
      <c r="F85" s="99"/>
      <c r="G85" s="69"/>
      <c r="H85" s="39"/>
      <c r="I85" s="39"/>
      <c r="J85" s="39"/>
      <c r="K85" s="39"/>
      <c r="L85" s="39"/>
      <c r="M85" s="39"/>
      <c r="N85" s="39"/>
      <c r="O85" s="39"/>
    </row>
    <row r="86" spans="1:15" ht="16.2" thickBot="1" x14ac:dyDescent="0.35">
      <c r="A86" s="102" t="s">
        <v>7</v>
      </c>
      <c r="B86" s="103"/>
      <c r="C86" s="103"/>
      <c r="D86" s="103"/>
      <c r="E86" s="103"/>
      <c r="F86" s="101"/>
      <c r="G86" s="69"/>
      <c r="H86" s="39"/>
      <c r="I86" s="39"/>
      <c r="J86" s="39"/>
      <c r="K86" s="39"/>
      <c r="L86" s="39"/>
      <c r="M86" s="39"/>
      <c r="N86" s="39"/>
      <c r="O86" s="39"/>
    </row>
    <row r="87" spans="1:15" ht="15.6" x14ac:dyDescent="0.3">
      <c r="A87" s="21"/>
      <c r="B87" s="100"/>
      <c r="C87" s="22"/>
      <c r="D87" s="22"/>
      <c r="E87" s="22"/>
      <c r="F87" s="24"/>
      <c r="G87" s="69"/>
      <c r="H87" s="39"/>
      <c r="I87" s="39"/>
      <c r="J87" s="39"/>
      <c r="K87" s="39"/>
      <c r="L87" s="39"/>
      <c r="M87" s="39"/>
      <c r="N87" s="39"/>
      <c r="O87" s="39"/>
    </row>
    <row r="88" spans="1:15" ht="15.6" x14ac:dyDescent="0.3">
      <c r="A88" s="43" t="s">
        <v>30</v>
      </c>
      <c r="B88" s="6" t="s">
        <v>62</v>
      </c>
      <c r="C88" s="6"/>
      <c r="D88" s="6"/>
      <c r="E88" s="6"/>
      <c r="F88" s="7"/>
      <c r="G88" s="69"/>
      <c r="H88" s="39"/>
      <c r="I88" s="39"/>
      <c r="J88" s="39"/>
      <c r="K88" s="39"/>
      <c r="L88" s="39"/>
      <c r="M88" s="39"/>
      <c r="N88" s="39"/>
      <c r="O88" s="39"/>
    </row>
    <row r="89" spans="1:15" ht="15.6" x14ac:dyDescent="0.3">
      <c r="A89" s="5"/>
      <c r="B89" s="28" t="s">
        <v>63</v>
      </c>
      <c r="C89" s="66" t="s">
        <v>64</v>
      </c>
      <c r="D89" s="28" t="s">
        <v>65</v>
      </c>
      <c r="E89" s="6"/>
      <c r="F89" s="7"/>
      <c r="G89" s="69"/>
      <c r="H89" s="39"/>
      <c r="I89" s="39"/>
      <c r="J89" s="39"/>
      <c r="K89" s="39"/>
      <c r="L89" s="39"/>
      <c r="M89" s="39"/>
      <c r="N89" s="39"/>
      <c r="O89" s="39"/>
    </row>
    <row r="90" spans="1:15" ht="15.6" x14ac:dyDescent="0.3">
      <c r="A90" s="5"/>
      <c r="B90" s="33" t="s">
        <v>66</v>
      </c>
      <c r="C90" s="30">
        <v>0.22</v>
      </c>
      <c r="D90" s="30">
        <v>0.47</v>
      </c>
      <c r="E90" s="6"/>
      <c r="F90" s="7"/>
      <c r="G90" s="68"/>
      <c r="H90" s="39"/>
      <c r="I90" s="39"/>
      <c r="J90" s="39"/>
      <c r="K90" s="39"/>
      <c r="L90" s="39"/>
      <c r="M90" s="39"/>
      <c r="N90" s="39"/>
      <c r="O90" s="39"/>
    </row>
    <row r="91" spans="1:15" ht="15.6" x14ac:dyDescent="0.3">
      <c r="A91" s="5"/>
      <c r="B91" s="44" t="s">
        <v>67</v>
      </c>
      <c r="C91" s="30">
        <v>0.18</v>
      </c>
      <c r="D91" s="30">
        <v>0.43</v>
      </c>
      <c r="E91" s="6"/>
      <c r="F91" s="46"/>
      <c r="G91" s="69"/>
      <c r="H91" s="39"/>
      <c r="I91" s="39"/>
      <c r="J91" s="39"/>
      <c r="K91" s="39"/>
      <c r="L91" s="39"/>
      <c r="M91" s="39"/>
      <c r="N91" s="39"/>
      <c r="O91" s="39"/>
    </row>
    <row r="92" spans="1:15" ht="15.6" x14ac:dyDescent="0.3">
      <c r="A92" s="5"/>
      <c r="B92" s="33" t="s">
        <v>68</v>
      </c>
      <c r="C92" s="30">
        <v>0.13</v>
      </c>
      <c r="D92" s="30">
        <v>0.38</v>
      </c>
      <c r="E92" s="45"/>
      <c r="F92" s="64"/>
      <c r="G92" s="69"/>
      <c r="H92" s="39"/>
      <c r="I92" s="39"/>
      <c r="J92" s="39"/>
      <c r="K92" s="39"/>
      <c r="L92" s="39"/>
      <c r="M92" s="39"/>
      <c r="N92" s="39"/>
      <c r="O92" s="39"/>
    </row>
    <row r="93" spans="1:15" ht="15.6" x14ac:dyDescent="0.3">
      <c r="A93" s="5"/>
      <c r="B93" s="33" t="s">
        <v>69</v>
      </c>
      <c r="C93" s="33">
        <v>0.09</v>
      </c>
      <c r="D93" s="33">
        <v>0.34</v>
      </c>
      <c r="E93" s="6"/>
      <c r="F93" s="64"/>
      <c r="G93" s="69"/>
      <c r="H93" s="39"/>
      <c r="I93" s="39"/>
      <c r="J93" s="39"/>
      <c r="K93" s="39"/>
      <c r="L93" s="39"/>
      <c r="M93" s="39"/>
      <c r="N93" s="39"/>
      <c r="O93" s="39"/>
    </row>
    <row r="94" spans="1:15" ht="15.6" x14ac:dyDescent="0.3">
      <c r="A94" s="5"/>
      <c r="B94" s="31"/>
      <c r="C94" s="6"/>
      <c r="D94" s="6"/>
      <c r="E94" s="6"/>
      <c r="F94" s="46"/>
      <c r="G94" s="69"/>
      <c r="H94" s="39"/>
      <c r="I94" s="39"/>
      <c r="J94" s="39"/>
      <c r="K94" s="39"/>
      <c r="L94" s="39"/>
      <c r="M94" s="39"/>
      <c r="N94" s="39"/>
      <c r="O94" s="39"/>
    </row>
    <row r="95" spans="1:15" ht="15.6" x14ac:dyDescent="0.3">
      <c r="A95" s="5"/>
      <c r="B95" s="47" t="s">
        <v>77</v>
      </c>
      <c r="C95" s="62">
        <v>101</v>
      </c>
      <c r="D95" s="6"/>
      <c r="E95" s="6"/>
      <c r="F95" s="46"/>
      <c r="G95" s="41"/>
      <c r="H95" s="41"/>
      <c r="I95" s="41"/>
      <c r="J95" s="41"/>
      <c r="K95" s="41"/>
      <c r="L95" s="41"/>
      <c r="M95" s="41"/>
      <c r="N95" s="41"/>
      <c r="O95" s="41"/>
    </row>
    <row r="96" spans="1:15" x14ac:dyDescent="0.3">
      <c r="A96" s="5"/>
      <c r="B96" s="47"/>
      <c r="C96" s="6"/>
      <c r="D96" s="6"/>
      <c r="E96" s="6"/>
      <c r="F96" s="7"/>
    </row>
    <row r="97" spans="1:6" x14ac:dyDescent="0.3">
      <c r="A97" s="5"/>
      <c r="B97" s="47" t="s">
        <v>70</v>
      </c>
      <c r="C97" s="63">
        <f>IF(F7&lt;=3,IF(AND(C95&gt;=0,C95&lt;=10),0.22,IF(AND(C95&gt;=11,C95&lt;=30),0.18,IF(AND(C95&gt;=31,C95&lt;=60),0.13,IF(AND(C95&gt;=61,C95&lt;=100),0.09,0)))),IF(AND(C95&gt;=0,C95&lt;=10),0.47,IF(AND(C95&gt;=11,C95&lt;=30),0.43,IF(AND(C95&gt;=31,C95&lt;=60),0.38,IF(AND(C95&gt;=61,C95&lt;=100),0.34,0)))))</f>
        <v>0</v>
      </c>
      <c r="D97" s="6"/>
      <c r="E97" s="6"/>
      <c r="F97" s="7"/>
    </row>
    <row r="98" spans="1:6" x14ac:dyDescent="0.3">
      <c r="A98" s="5"/>
      <c r="B98" s="47"/>
      <c r="C98" s="12"/>
      <c r="D98" s="6"/>
      <c r="E98" s="6"/>
      <c r="F98" s="7"/>
    </row>
    <row r="99" spans="1:6" x14ac:dyDescent="0.3">
      <c r="A99" s="5"/>
      <c r="B99" s="47" t="s">
        <v>71</v>
      </c>
      <c r="C99" s="48"/>
      <c r="D99" s="6"/>
      <c r="E99" s="6"/>
      <c r="F99" s="7"/>
    </row>
    <row r="100" spans="1:6" x14ac:dyDescent="0.3">
      <c r="A100" s="5"/>
      <c r="B100" s="47"/>
      <c r="C100" s="49"/>
      <c r="D100" s="6"/>
      <c r="E100" s="6"/>
      <c r="F100" s="7"/>
    </row>
    <row r="101" spans="1:6" x14ac:dyDescent="0.3">
      <c r="A101" s="5"/>
      <c r="B101" s="47"/>
      <c r="C101" s="49"/>
      <c r="D101" s="6"/>
      <c r="E101" s="6"/>
      <c r="F101" s="7"/>
    </row>
    <row r="102" spans="1:6" x14ac:dyDescent="0.3">
      <c r="A102" s="5"/>
      <c r="B102" s="73" t="s">
        <v>85</v>
      </c>
      <c r="C102" s="74">
        <f>SUM(C82*(1+C97))</f>
        <v>1912.5</v>
      </c>
      <c r="D102" s="6"/>
      <c r="E102" s="6"/>
      <c r="F102" s="7"/>
    </row>
    <row r="103" spans="1:6" x14ac:dyDescent="0.3">
      <c r="A103" s="25"/>
      <c r="B103" s="50"/>
      <c r="C103" s="22"/>
      <c r="D103" s="26"/>
      <c r="E103" s="26"/>
      <c r="F103" s="23"/>
    </row>
    <row r="104" spans="1:6" s="97" customFormat="1" x14ac:dyDescent="0.3">
      <c r="A104" s="34"/>
      <c r="B104" s="9"/>
      <c r="C104" s="96"/>
      <c r="D104" s="11"/>
      <c r="E104" s="11"/>
      <c r="F104" s="35"/>
    </row>
    <row r="105" spans="1:6" x14ac:dyDescent="0.3">
      <c r="A105" s="43" t="s">
        <v>61</v>
      </c>
      <c r="B105" s="9" t="s">
        <v>78</v>
      </c>
      <c r="C105" s="65" t="s">
        <v>89</v>
      </c>
      <c r="D105" s="11"/>
      <c r="E105" s="11"/>
      <c r="F105" s="35"/>
    </row>
    <row r="106" spans="1:6" x14ac:dyDescent="0.3">
      <c r="A106" s="51"/>
      <c r="B106" s="9"/>
      <c r="C106" s="52"/>
      <c r="D106" s="11"/>
      <c r="E106" s="11"/>
      <c r="F106" s="35"/>
    </row>
    <row r="107" spans="1:6" x14ac:dyDescent="0.3">
      <c r="A107" s="34"/>
      <c r="B107" s="53" t="s">
        <v>72</v>
      </c>
      <c r="C107" s="11"/>
      <c r="D107" s="11"/>
      <c r="E107" s="11"/>
      <c r="F107" s="35"/>
    </row>
    <row r="108" spans="1:6" x14ac:dyDescent="0.3">
      <c r="A108" s="34"/>
      <c r="B108" s="47" t="s">
        <v>73</v>
      </c>
      <c r="C108" s="61">
        <f>IF(C105="Y",C102*0.25,0)</f>
        <v>0</v>
      </c>
      <c r="D108" s="11"/>
      <c r="E108" s="11"/>
      <c r="F108" s="35"/>
    </row>
    <row r="109" spans="1:6" x14ac:dyDescent="0.3">
      <c r="A109" s="34"/>
      <c r="B109" s="54"/>
      <c r="C109" s="55"/>
      <c r="D109" s="11"/>
      <c r="E109" s="11"/>
      <c r="F109" s="35"/>
    </row>
    <row r="110" spans="1:6" x14ac:dyDescent="0.3">
      <c r="A110" s="34"/>
      <c r="B110" s="53" t="s">
        <v>87</v>
      </c>
      <c r="C110" s="11"/>
      <c r="D110" s="11"/>
      <c r="E110" s="11"/>
      <c r="F110" s="35"/>
    </row>
    <row r="111" spans="1:6" x14ac:dyDescent="0.3">
      <c r="A111" s="34"/>
      <c r="B111" s="54"/>
      <c r="C111" s="56"/>
      <c r="D111" s="11"/>
      <c r="E111" s="11"/>
      <c r="F111" s="35"/>
    </row>
    <row r="112" spans="1:6" s="11" customFormat="1" ht="15" thickBot="1" x14ac:dyDescent="0.35">
      <c r="A112" s="34"/>
      <c r="B112" s="54"/>
      <c r="C112" s="56"/>
      <c r="F112" s="35"/>
    </row>
    <row r="113" spans="1:6" s="11" customFormat="1" ht="18" thickBot="1" x14ac:dyDescent="0.35">
      <c r="A113" s="34"/>
      <c r="B113" s="76" t="s">
        <v>84</v>
      </c>
      <c r="C113" s="77">
        <f>IF(C102-C108&lt;2500,MROUND(C102-C108,250),MROUND(C102-C108,500))</f>
        <v>2000</v>
      </c>
      <c r="D113" s="75" t="s">
        <v>86</v>
      </c>
      <c r="F113" s="35"/>
    </row>
    <row r="114" spans="1:6" s="11" customFormat="1" ht="17.399999999999999" x14ac:dyDescent="0.3">
      <c r="A114" s="34"/>
      <c r="B114" s="81"/>
      <c r="C114" s="82"/>
      <c r="D114" s="83"/>
      <c r="F114" s="35"/>
    </row>
    <row r="115" spans="1:6" s="11" customFormat="1" ht="17.399999999999999" x14ac:dyDescent="0.3">
      <c r="A115" s="34"/>
      <c r="B115" s="84"/>
      <c r="C115" s="85"/>
      <c r="D115" s="86"/>
      <c r="F115" s="35"/>
    </row>
    <row r="116" spans="1:6" s="11" customFormat="1" ht="15" thickBot="1" x14ac:dyDescent="0.35">
      <c r="A116" s="91"/>
      <c r="B116" s="92"/>
      <c r="C116" s="93"/>
      <c r="D116" s="93"/>
      <c r="E116" s="94"/>
      <c r="F116" s="95"/>
    </row>
    <row r="117" spans="1:6" s="11" customFormat="1" x14ac:dyDescent="0.3">
      <c r="B117" s="9"/>
    </row>
    <row r="118" spans="1:6" s="11" customFormat="1" x14ac:dyDescent="0.3">
      <c r="B118" s="9"/>
    </row>
    <row r="119" spans="1:6" s="11" customFormat="1" x14ac:dyDescent="0.3">
      <c r="B119" s="9"/>
      <c r="C119" s="58"/>
    </row>
    <row r="120" spans="1:6" s="11" customFormat="1" x14ac:dyDescent="0.3">
      <c r="B120" s="54"/>
      <c r="C120" s="59"/>
    </row>
    <row r="121" spans="1:6" s="11" customFormat="1" x14ac:dyDescent="0.3">
      <c r="B121" s="54"/>
      <c r="C121" s="12"/>
    </row>
    <row r="122" spans="1:6" s="11" customFormat="1" x14ac:dyDescent="0.3">
      <c r="B122" s="54"/>
      <c r="C122" s="12"/>
    </row>
    <row r="123" spans="1:6" s="11" customFormat="1" x14ac:dyDescent="0.3"/>
    <row r="124" spans="1:6" s="11" customFormat="1" x14ac:dyDescent="0.3">
      <c r="A124" s="60"/>
    </row>
    <row r="125" spans="1:6" s="11" customFormat="1" x14ac:dyDescent="0.3">
      <c r="A125" s="60"/>
    </row>
    <row r="126" spans="1:6" x14ac:dyDescent="0.3">
      <c r="A126" s="60"/>
      <c r="B126" s="11"/>
      <c r="C126" s="11"/>
      <c r="D126" s="11"/>
      <c r="E126" s="11"/>
    </row>
    <row r="127" spans="1:6" x14ac:dyDescent="0.3">
      <c r="A127" s="11"/>
      <c r="B127" s="11"/>
      <c r="C127" s="11"/>
      <c r="D127" s="11"/>
      <c r="E127" s="11"/>
    </row>
    <row r="128" spans="1:6" x14ac:dyDescent="0.3">
      <c r="A128" s="11"/>
      <c r="B128" s="11"/>
      <c r="C128" s="11"/>
      <c r="D128" s="11"/>
      <c r="E128" s="11"/>
    </row>
  </sheetData>
  <mergeCells count="13">
    <mergeCell ref="A86:E86"/>
    <mergeCell ref="B7:C7"/>
    <mergeCell ref="A84:E84"/>
    <mergeCell ref="A85:E85"/>
    <mergeCell ref="A1:E1"/>
    <mergeCell ref="A2:E2"/>
    <mergeCell ref="A3:E3"/>
    <mergeCell ref="B5:C5"/>
    <mergeCell ref="D5:F5"/>
    <mergeCell ref="B6:C6"/>
    <mergeCell ref="A37:E37"/>
    <mergeCell ref="A38:E38"/>
    <mergeCell ref="A39:E39"/>
  </mergeCells>
  <pageMargins left="0.25" right="0.25" top="0.75" bottom="0.75" header="0.3" footer="0.3"/>
  <pageSetup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9" sqref="B29"/>
    </sheetView>
  </sheetViews>
  <sheetFormatPr defaultRowHeight="14.4" x14ac:dyDescent="0.3"/>
  <cols>
    <col min="1" max="1" width="13.5546875" customWidth="1"/>
    <col min="2" max="2" width="12.6640625" customWidth="1"/>
    <col min="3" max="3" width="48.6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NFF Calculator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Cockrell</dc:creator>
  <cp:lastModifiedBy>Devin Cockrell</cp:lastModifiedBy>
  <cp:lastPrinted>2013-05-13T11:37:43Z</cp:lastPrinted>
  <dcterms:created xsi:type="dcterms:W3CDTF">2010-03-20T22:32:29Z</dcterms:created>
  <dcterms:modified xsi:type="dcterms:W3CDTF">2020-07-21T19:57:04Z</dcterms:modified>
</cp:coreProperties>
</file>